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-120" yWindow="-120" windowWidth="29040" windowHeight="15840"/>
  </bookViews>
  <sheets>
    <sheet name="общие сведения" sheetId="3" r:id="rId1"/>
    <sheet name="раздел IV пункт 4" sheetId="4" r:id="rId2"/>
    <sheet name="раздел IV пункт 6" sheetId="5" r:id="rId3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6" i="3" l="1"/>
  <c r="D75" i="3"/>
  <c r="D74" i="3"/>
  <c r="D73" i="3"/>
  <c r="D72" i="3"/>
  <c r="D71" i="3"/>
  <c r="D70" i="3"/>
  <c r="D69" i="3"/>
  <c r="D23" i="3"/>
  <c r="C90" i="3"/>
  <c r="D62" i="3"/>
  <c r="D78" i="3"/>
  <c r="D24" i="3"/>
  <c r="D25" i="3"/>
  <c r="D26" i="3"/>
  <c r="D28" i="3"/>
  <c r="D29" i="3"/>
  <c r="D30" i="3"/>
  <c r="D31" i="3"/>
  <c r="D32" i="3"/>
  <c r="D33" i="3"/>
  <c r="D34" i="3"/>
  <c r="D35" i="3"/>
  <c r="D37" i="3"/>
  <c r="D38" i="3"/>
  <c r="D39" i="3"/>
  <c r="D41" i="3"/>
  <c r="D42" i="3"/>
  <c r="D43" i="3"/>
  <c r="D45" i="3"/>
  <c r="D46" i="3"/>
  <c r="D48" i="3"/>
  <c r="D49" i="3"/>
  <c r="D50" i="3"/>
  <c r="D52" i="3"/>
  <c r="D53" i="3"/>
  <c r="D55" i="3"/>
  <c r="D56" i="3"/>
  <c r="D57" i="3"/>
  <c r="D58" i="3"/>
  <c r="D59" i="3"/>
  <c r="D60" i="3"/>
  <c r="D63" i="3"/>
  <c r="D64" i="3"/>
  <c r="D65" i="3"/>
  <c r="D66" i="3"/>
  <c r="D67" i="3"/>
  <c r="D79" i="3"/>
  <c r="D80" i="3"/>
  <c r="D81" i="3"/>
  <c r="D85" i="3"/>
  <c r="D87" i="3"/>
  <c r="D88" i="3"/>
  <c r="D89" i="3"/>
  <c r="D90" i="3"/>
</calcChain>
</file>

<file path=xl/sharedStrings.xml><?xml version="1.0" encoding="utf-8"?>
<sst xmlns="http://schemas.openxmlformats.org/spreadsheetml/2006/main" count="103" uniqueCount="93">
  <si>
    <t>Региональные</t>
  </si>
  <si>
    <t>Всероссийская летняя и зимняя Универсиады</t>
  </si>
  <si>
    <t>Чемпионат Европы</t>
  </si>
  <si>
    <t xml:space="preserve">Чемпионат Мира </t>
  </si>
  <si>
    <t>Всемирная летняя Универсиада</t>
  </si>
  <si>
    <t>Наименование  показателей</t>
  </si>
  <si>
    <t>ВСЕГО:</t>
  </si>
  <si>
    <t>№</t>
  </si>
  <si>
    <t xml:space="preserve">Показатели     </t>
  </si>
  <si>
    <t>(при отсутствии показателей                 в графе ставится - 0)</t>
  </si>
  <si>
    <t xml:space="preserve">Очки        </t>
  </si>
  <si>
    <t xml:space="preserve"> (при отсутствии очков               в графе ставится - 0)</t>
  </si>
  <si>
    <t xml:space="preserve"> Количество студентов с ограниченными возможностями здоровья и инвалиды (всего чел.)</t>
  </si>
  <si>
    <t>Количество штатных тренеров, работающих в студенческом спортивном клубе (один штатный тренер -100 очков)</t>
  </si>
  <si>
    <t>Количество видов спорта, которые культивируются в образовательной организации (один вид спорта - 50 очков)</t>
  </si>
  <si>
    <t>Членство в региональном  отделении РССС на базе образовательной организации (членство - 300 очков)</t>
  </si>
  <si>
    <t>Количество видов спорта,  представленных от  образовательной организации в календарный план региональных спортивных соревнований средив  ключенных в программу  соревнований  среди НПР и сотрудников   (1вид -50 очков)</t>
  </si>
  <si>
    <t>региональные мероприятия  (одно мероприятие - 50 очков)</t>
  </si>
  <si>
    <t>межрегиональные мероприятия (одно мероприятие - 60 очков)</t>
  </si>
  <si>
    <t>всероссийские мероприятия (одно меропритие - 80 очков)</t>
  </si>
  <si>
    <t>межрегиональные мероприятия (1 студент -5 очков)</t>
  </si>
  <si>
    <t>всероссийские мероприятия (1 студент - 10 очков)</t>
  </si>
  <si>
    <t>региональные мероприятия (1 студент - 3 очка)</t>
  </si>
  <si>
    <t xml:space="preserve">Наличие центра тестирования по выполнению  видов испытаний  (тестов), 
Всероссийского физкультурно-спортивного комплекса «Готов к труду и обороне» (ГТО)» (предоставляются подтверждающие документы) (300 очков).
</t>
  </si>
  <si>
    <t>Количество представителей образовательной организации, сдавшие в установленном порядке в центре тестирования виды испытаний (тесты) Всероссийского физкультурно-спортивного комплекса «Готов к труду и обороне» (ГТО)» и получившие соответствующий знак отличия  ВФСК ГТО. Из них:</t>
  </si>
  <si>
    <t>золотой знак отличия (1 человек - 10 очков)</t>
  </si>
  <si>
    <t>серебрный знак отличия (1 человек - 5 очка)</t>
  </si>
  <si>
    <t>бронзовый знак отличия( 1 человек - 3 очка)</t>
  </si>
  <si>
    <t>Чемпионат Мира среди студентов  (200 очков -за каждое проведенное соревнование)</t>
  </si>
  <si>
    <t>Чемпионат Европы среди студентов (150 очков за каждое проведенное сревнование)</t>
  </si>
  <si>
    <t>Всероссийский Фестиваль студенческого спорта  (100 очков за каждое проведенное соревнование)</t>
  </si>
  <si>
    <t>Член  сборной команды региона</t>
  </si>
  <si>
    <t>Единый календарный план межрегиональных, всероссийских и международных физкультурных мероприятий и спортивных мероприятий Минспорта России</t>
  </si>
  <si>
    <t>Всероссийская Универсиада  (соревнования 2 этапа) (120 очков за каждое проведенное соревнование)</t>
  </si>
  <si>
    <t>Всероссийские соревнования и чемпионаты РССС, АССК России, Юности России по видам спорта (80 очков за каждое проведенное соревнование)</t>
  </si>
  <si>
    <t>Региональные соревнования  РССС, АССК России, Юности России  по видам спорта (60 очков за каждое проведенное соревнование)</t>
  </si>
  <si>
    <t>Официальные всероссийские соревнования и чемпионаты</t>
  </si>
  <si>
    <t>Чемпионаты Европы</t>
  </si>
  <si>
    <t xml:space="preserve">Чемпионаты мира </t>
  </si>
  <si>
    <t>в субъектах Российской Федерации</t>
  </si>
  <si>
    <t>Членство в Ассоциации студенчских спортивных клубов  России на базе образовательной организации  (АССК России) (членство - 300 очков)</t>
  </si>
  <si>
    <t>Количество обучающихся - участников официальных студенческих мероприятий РССС, АССК России, проводимых на базе образовательной организации:</t>
  </si>
  <si>
    <t>Количество  официальных студенческих меропритий РССС, АССК России, проводимых на базе образовательной оранизации:</t>
  </si>
  <si>
    <t xml:space="preserve">Таблица </t>
  </si>
  <si>
    <t>Количество студентов, отнесенных  к  специальной  медицинской  группе  (всего чел.)</t>
  </si>
  <si>
    <t>Количество обучающихся образовательных организаций профессионального образования, направленных (командированных) для участия в официальных мероприятиях, включенных в:</t>
  </si>
  <si>
    <t>Количество видов спорта, представленных от образовательной организации, в календарный план региональных  и всероссийских  студенческих спортиных соревнований включенных в программу студенческих соревнований    (1 вид -50 очков)</t>
  </si>
  <si>
    <t>Соревнования, проведенные на базе образовательной организации</t>
  </si>
  <si>
    <t xml:space="preserve">видео-презентации о деятельности образовательного учреждения по организации физкультурно-спортивной работы среди студентов (видеоролик  опубликованный на видеохостинге https://www.youtube.com/ продолжительностью до 3 мин.)   </t>
  </si>
  <si>
    <r>
      <t>Наличие раздела (рубрики, электронной странички) на сайте образовательного учреждения, включающего в себя  информацию о деятельности образовательного учреждения,  по организации физкультурно-спортивной работы среди студентов (с указанием ссылки на электронный адрес сайта образовательного учреждения)</t>
    </r>
    <r>
      <rPr>
        <sz val="12"/>
        <rFont val="Times New Roman"/>
        <family val="1"/>
        <charset val="204"/>
      </rPr>
      <t xml:space="preserve"> </t>
    </r>
  </si>
  <si>
    <t>ссылка</t>
  </si>
  <si>
    <t>Количество спортивных секций по видам спорта, в которых на регулярной основе ведется тренировочный процесс студенческих сборных команд образовательной организации. Женские и мужские секции в командных игровых видах спорта учитываются отдельно   (1секция -50 очков)</t>
  </si>
  <si>
    <t>Количество физкультурно-спортивных   и оздоровительных секций по видам спорта, в которых регулярно на безвозмездной основе ведется физкультурно-спортивная и оздоровительная  работа для всех желающих студентов образовательной организации. Секции в командных игровых видах спорта для мужчин и женщин учитываются совместно  (1секция -100 очков)</t>
  </si>
  <si>
    <t>Календарный план РССС на 2018-2019 годы:</t>
  </si>
  <si>
    <t>I.Общие сведения  (в общих сведениях ставятся показатели)</t>
  </si>
  <si>
    <t>IV. Организация спортивной работы</t>
  </si>
  <si>
    <t>V.Сведения о внедрении Всероссийского физкультурно-спортивного комплекса «Готов к труду и обороне» (ГТО)»</t>
  </si>
  <si>
    <t>Спортивный тренажерный зал (1 объект-10 очков)</t>
  </si>
  <si>
    <t>Спортивный игровой  зал (1 объект-10 очков)</t>
  </si>
  <si>
    <t xml:space="preserve">II. Сведения о наличии объектов спортивной инфраструктуры образовательных организаций  </t>
  </si>
  <si>
    <t>Плавательный бассейн (1 объект-10 очков)</t>
  </si>
  <si>
    <t>Чемптонат России</t>
  </si>
  <si>
    <t>Контингент студентов образовательногой организации, обучающихся  по  очной  форме обучения                                        (по состоянию на 01 октября 2018 г.) (всего чел.)</t>
  </si>
  <si>
    <t>Количество объектов спортивной инфраструктуры:</t>
  </si>
  <si>
    <t>Процентное отношение студентов с ограниченными возможностями здоровья и инвалидов, занимающихся по специальным (адаптированным) программам, от общего контингента студентов, обучающихся по очной форме обучения (для всех номинаций).</t>
  </si>
  <si>
    <t>Открытые плоскостные спортивные сооружения (футбольное поле; тренажерная волейбольная и баскетбольная,   площадки) (1 объект-10 очков)</t>
  </si>
  <si>
    <t xml:space="preserve"> Наличие студенческого спортивного клуба, зарегистрированного в установленном порядке или находящегося в структуре образовательной  организации (наличие студенческого клуба -300 очков)</t>
  </si>
  <si>
    <t>Всероссийский сводный календарный план физкультурных и спортивных мероприятий, направленных на развитие ФК и С в профессиональных образовательных организациях  на 2018/2019годы</t>
  </si>
  <si>
    <t>* таблица для подчета очков расположена на отдельном листе</t>
  </si>
  <si>
    <t>Член/резерв  сборной команды России  (1 - 30 очков)</t>
  </si>
  <si>
    <t>Член студенческой сборной команды России ( 1 -25 очков)</t>
  </si>
  <si>
    <t xml:space="preserve">Член/резерв юниорской сборной команды России (1-25 очков) </t>
  </si>
  <si>
    <t>Член/резерв  юношеской сборной команды России (1-20 очков)</t>
  </si>
  <si>
    <t>Член студенческой сборной команды региона (1- 15 очков)</t>
  </si>
  <si>
    <t>Член   юниорской сборной команды региона (1-10 очков)</t>
  </si>
  <si>
    <t>Член   юношеской сборной команды региона (1-10 очков)</t>
  </si>
  <si>
    <t xml:space="preserve">Студенты-спортсмены, которые входят в состав сборных команд России по аккредитованным видам спорта </t>
  </si>
  <si>
    <t>место</t>
  </si>
  <si>
    <t xml:space="preserve">таблица начисления очков </t>
  </si>
  <si>
    <t>Виды региональных, всроссийских и международных соревнований</t>
  </si>
  <si>
    <t>Всероссийская зимняя и летняя Универсиады</t>
  </si>
  <si>
    <t>Официальные всероссийский соревнования и чемпионаты</t>
  </si>
  <si>
    <t>Чемпионаты мира</t>
  </si>
  <si>
    <t>Вид соревнований</t>
  </si>
  <si>
    <t>Место</t>
  </si>
  <si>
    <t>Чемпионаты России</t>
  </si>
  <si>
    <t>Таблица начисления очков</t>
  </si>
  <si>
    <r>
      <rPr>
        <sz val="12"/>
        <rFont val="Calibri"/>
        <family val="2"/>
        <charset val="204"/>
      </rPr>
      <t>**</t>
    </r>
    <r>
      <rPr>
        <sz val="12"/>
        <rFont val="Times New Roman"/>
        <family val="1"/>
        <charset val="204"/>
      </rPr>
      <t>таблица подсчета очков на отдельном листе</t>
    </r>
  </si>
  <si>
    <t>Результаты выступления студентов-спорстменов в соревнованиях среди юношей и девушек (до 21 года)** (таблица для подчета очков на отдельном листе)</t>
  </si>
  <si>
    <t>Результаты выступления студентов или команд образовательной организации в студенческих спортивных соревнованиях* (каждый вид спорта в рамках комплексных соревнований считается отдельно, командные результаты общего зачета в комплексных соревнованиях не учитываются) (таблица для подчета очков на отдельном листе)</t>
  </si>
  <si>
    <t>III.Организация физкультурно-спортивной работы</t>
  </si>
  <si>
    <t xml:space="preserve">Проведение физкультурно-спортивных мероприятий (спартакиад и др)  (до 5 видов  спорта– 300 очков, до 10 видов спорта – 400 очков, более 10 видов спорта – 500 очков) </t>
  </si>
  <si>
    <t>Общие сведения и показатели работы образовательной организации_______
Название организации согласно устава__________________________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</si>
</sst>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00000"/>
  </numFmts>
  <fonts count="26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4"/>
      <name val="Arial Cyr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  <font>
      <sz val="11"/>
      <name val="Times New Roman"/>
      <family val="1"/>
      <charset val="204"/>
    </font>
    <font>
      <sz val="11"/>
      <name val="Traditional Arabic"/>
      <family val="1"/>
    </font>
    <font>
      <b/>
      <sz val="11"/>
      <name val="Arial Cyr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Arial Cyr"/>
      <charset val="204"/>
    </font>
    <font>
      <b/>
      <sz val="10"/>
      <name val="Arial Cyr"/>
      <charset val="204"/>
    </font>
    <font>
      <b/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 applyAlignment="1">
      <alignment wrapText="1"/>
    </xf>
    <xf numFmtId="0" fontId="0" fillId="0" borderId="0" xfId="0" applyAlignment="1"/>
    <xf numFmtId="0" fontId="0" fillId="0" borderId="0" xfId="0" applyAlignment="1">
      <alignment wrapText="1"/>
    </xf>
    <xf numFmtId="0" fontId="3" fillId="0" borderId="0" xfId="0" applyFont="1" applyAlignment="1"/>
    <xf numFmtId="0" fontId="4" fillId="0" borderId="0" xfId="0" applyFont="1"/>
    <xf numFmtId="0" fontId="0" fillId="0" borderId="0" xfId="0" applyAlignment="1"/>
    <xf numFmtId="0" fontId="0" fillId="0" borderId="0" xfId="0" applyAlignment="1"/>
    <xf numFmtId="0" fontId="6" fillId="0" borderId="0" xfId="0" applyFont="1"/>
    <xf numFmtId="0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4" borderId="2" xfId="0" applyNumberFormat="1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/>
    <xf numFmtId="0" fontId="0" fillId="0" borderId="0" xfId="0" applyAlignment="1">
      <alignment wrapText="1"/>
    </xf>
    <xf numFmtId="0" fontId="7" fillId="3" borderId="2" xfId="0" applyNumberFormat="1" applyFont="1" applyFill="1" applyBorder="1" applyAlignment="1">
      <alignment horizontal="center" vertical="center"/>
    </xf>
    <xf numFmtId="0" fontId="6" fillId="0" borderId="4" xfId="0" applyFont="1" applyBorder="1" applyAlignment="1"/>
    <xf numFmtId="0" fontId="0" fillId="0" borderId="0" xfId="0" applyAlignment="1">
      <alignment horizontal="left"/>
    </xf>
    <xf numFmtId="0" fontId="5" fillId="4" borderId="2" xfId="0" applyFont="1" applyFill="1" applyBorder="1" applyAlignment="1">
      <alignment horizontal="right"/>
    </xf>
    <xf numFmtId="0" fontId="6" fillId="4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top" wrapText="1" readingOrder="1"/>
    </xf>
    <xf numFmtId="0" fontId="13" fillId="0" borderId="2" xfId="0" applyFont="1" applyBorder="1" applyAlignment="1">
      <alignment horizontal="left" vertical="top" wrapText="1" readingOrder="1"/>
    </xf>
    <xf numFmtId="0" fontId="11" fillId="4" borderId="6" xfId="0" applyFont="1" applyFill="1" applyBorder="1" applyAlignment="1">
      <alignment horizontal="center" vertical="top" wrapText="1"/>
    </xf>
    <xf numFmtId="0" fontId="14" fillId="4" borderId="7" xfId="0" applyFont="1" applyFill="1" applyBorder="1" applyAlignment="1">
      <alignment horizontal="center" vertical="top" wrapText="1"/>
    </xf>
    <xf numFmtId="0" fontId="7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 wrapText="1"/>
    </xf>
    <xf numFmtId="0" fontId="7" fillId="4" borderId="2" xfId="0" applyNumberFormat="1" applyFont="1" applyFill="1" applyBorder="1" applyAlignment="1">
      <alignment horizontal="center" vertical="center" wrapText="1"/>
    </xf>
    <xf numFmtId="0" fontId="15" fillId="4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0" fillId="0" borderId="0" xfId="0" applyAlignment="1"/>
    <xf numFmtId="0" fontId="18" fillId="4" borderId="2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165" fontId="8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 vertical="top" wrapText="1" readingOrder="1"/>
    </xf>
    <xf numFmtId="0" fontId="12" fillId="0" borderId="2" xfId="0" applyFont="1" applyFill="1" applyBorder="1" applyAlignment="1">
      <alignment horizontal="left" vertical="top" wrapText="1" readingOrder="1"/>
    </xf>
    <xf numFmtId="0" fontId="6" fillId="0" borderId="2" xfId="0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vertical="top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wrapText="1"/>
    </xf>
    <xf numFmtId="0" fontId="6" fillId="0" borderId="2" xfId="0" applyFont="1" applyFill="1" applyBorder="1" applyAlignment="1">
      <alignment horizont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19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>
      <alignment horizontal="center" vertical="center" wrapText="1" readingOrder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top" wrapText="1" readingOrder="1"/>
    </xf>
    <xf numFmtId="0" fontId="21" fillId="0" borderId="10" xfId="0" applyFont="1" applyBorder="1" applyAlignment="1">
      <alignment horizontal="center" wrapText="1" readingOrder="1"/>
    </xf>
    <xf numFmtId="0" fontId="21" fillId="0" borderId="11" xfId="0" applyFont="1" applyBorder="1" applyAlignment="1">
      <alignment horizontal="center" wrapText="1" readingOrder="1"/>
    </xf>
    <xf numFmtId="0" fontId="22" fillId="0" borderId="9" xfId="0" applyFont="1" applyBorder="1" applyAlignment="1">
      <alignment horizontal="center" vertical="center" wrapText="1" readingOrder="1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7" fillId="0" borderId="9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top" wrapText="1"/>
    </xf>
    <xf numFmtId="0" fontId="6" fillId="0" borderId="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13" xfId="0" applyFont="1" applyBorder="1" applyAlignment="1" applyProtection="1">
      <alignment horizontal="center" vertical="top" wrapText="1" shrinkToFit="1"/>
      <protection locked="0"/>
    </xf>
    <xf numFmtId="0" fontId="0" fillId="0" borderId="0" xfId="0" applyAlignment="1"/>
    <xf numFmtId="0" fontId="0" fillId="0" borderId="0" xfId="0" applyAlignment="1">
      <alignment horizontal="left"/>
    </xf>
    <xf numFmtId="0" fontId="16" fillId="0" borderId="9" xfId="0" applyFont="1" applyBorder="1" applyAlignment="1">
      <alignment horizontal="center" vertical="top" wrapText="1" readingOrder="1"/>
    </xf>
    <xf numFmtId="0" fontId="4" fillId="0" borderId="10" xfId="0" applyFont="1" applyBorder="1" applyAlignment="1">
      <alignment horizontal="center" wrapText="1" readingOrder="1"/>
    </xf>
    <xf numFmtId="0" fontId="4" fillId="0" borderId="11" xfId="0" applyFont="1" applyBorder="1" applyAlignment="1">
      <alignment horizontal="center" wrapText="1" readingOrder="1"/>
    </xf>
    <xf numFmtId="0" fontId="16" fillId="4" borderId="9" xfId="0" applyFont="1" applyFill="1" applyBorder="1" applyAlignment="1">
      <alignment horizontal="center" vertical="top" readingOrder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1" fillId="0" borderId="9" xfId="0" applyFont="1" applyFill="1" applyBorder="1" applyAlignment="1">
      <alignment horizontal="center" vertical="top" wrapText="1" readingOrder="1"/>
    </xf>
    <xf numFmtId="0" fontId="21" fillId="0" borderId="10" xfId="0" applyFont="1" applyFill="1" applyBorder="1" applyAlignment="1">
      <alignment horizontal="center" vertical="top"/>
    </xf>
    <xf numFmtId="0" fontId="21" fillId="0" borderId="11" xfId="0" applyFont="1" applyFill="1" applyBorder="1" applyAlignment="1">
      <alignment horizontal="center" vertical="top"/>
    </xf>
    <xf numFmtId="0" fontId="11" fillId="0" borderId="9" xfId="0" applyFont="1" applyFill="1" applyBorder="1" applyAlignment="1">
      <alignment horizontal="center" vertical="center" wrapText="1" readingOrder="1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top" wrapText="1" readingOrder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6" fillId="0" borderId="3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top"/>
    </xf>
    <xf numFmtId="0" fontId="0" fillId="0" borderId="12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7" fillId="0" borderId="9" xfId="0" applyFont="1" applyBorder="1" applyAlignment="1">
      <alignment horizontal="center" vertical="top" wrapText="1" readingOrder="1"/>
    </xf>
    <xf numFmtId="0" fontId="9" fillId="0" borderId="3" xfId="0" applyFont="1" applyBorder="1" applyAlignment="1">
      <alignment horizontal="center" vertical="top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3" borderId="3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0" fontId="12" fillId="0" borderId="0" xfId="0" applyFont="1" applyAlignment="1">
      <alignment horizontal="center" vertical="top"/>
    </xf>
    <xf numFmtId="0" fontId="24" fillId="0" borderId="0" xfId="0" applyFont="1" applyAlignment="1">
      <alignment horizontal="center"/>
    </xf>
    <xf numFmtId="0" fontId="12" fillId="0" borderId="0" xfId="0" applyFont="1" applyAlignment="1"/>
    <xf numFmtId="0" fontId="12" fillId="0" borderId="0" xfId="0" applyFont="1" applyAlignment="1">
      <alignment vertical="top"/>
    </xf>
    <xf numFmtId="0" fontId="23" fillId="0" borderId="0" xfId="0" applyFont="1" applyAlignment="1">
      <alignment horizontal="center" vertical="top"/>
    </xf>
  </cellXfs>
  <cellStyles count="10">
    <cellStyle name="Обычный" xfId="0" builtinId="0"/>
    <cellStyle name="Примечание 2" xfId="1"/>
    <cellStyle name="Примечание 3" xfId="2"/>
    <cellStyle name="Процентный 2" xfId="3"/>
    <cellStyle name="Процентный 2 2" xfId="4"/>
    <cellStyle name="Процентный 2 3" xfId="5"/>
    <cellStyle name="Финансовый 2" xfId="6"/>
    <cellStyle name="Финансовый 2 2" xfId="7"/>
    <cellStyle name="Финансовый 2 3" xfId="8"/>
    <cellStyle name="Финансовый 2 4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6"/>
  <sheetViews>
    <sheetView tabSelected="1" workbookViewId="0">
      <selection activeCell="C23" sqref="C23"/>
    </sheetView>
  </sheetViews>
  <sheetFormatPr defaultColWidth="8.7109375" defaultRowHeight="12.75"/>
  <cols>
    <col min="1" max="1" width="9" customWidth="1"/>
    <col min="2" max="2" width="104.85546875" customWidth="1"/>
    <col min="3" max="3" width="15.140625" customWidth="1"/>
    <col min="4" max="4" width="13.140625" customWidth="1"/>
    <col min="5" max="5" width="15.28515625" customWidth="1"/>
    <col min="6" max="6" width="2.42578125" customWidth="1"/>
    <col min="7" max="7" width="2.85546875" customWidth="1"/>
    <col min="8" max="8" width="3.42578125" customWidth="1"/>
    <col min="9" max="9" width="2.85546875" customWidth="1"/>
    <col min="10" max="11" width="3.85546875" customWidth="1"/>
    <col min="12" max="14" width="3.5703125" customWidth="1"/>
    <col min="15" max="15" width="3.7109375" customWidth="1"/>
    <col min="16" max="16" width="3.42578125" customWidth="1"/>
    <col min="17" max="17" width="3" customWidth="1"/>
    <col min="18" max="18" width="4" customWidth="1"/>
    <col min="19" max="19" width="4.28515625" hidden="1" customWidth="1"/>
    <col min="20" max="23" width="4.28515625" customWidth="1"/>
    <col min="24" max="25" width="3.28515625" customWidth="1"/>
    <col min="26" max="26" width="3.140625" customWidth="1"/>
    <col min="27" max="27" width="3.7109375" customWidth="1"/>
    <col min="28" max="28" width="3.5703125" customWidth="1"/>
    <col min="29" max="29" width="3.140625" customWidth="1"/>
    <col min="30" max="30" width="2.7109375" customWidth="1"/>
    <col min="31" max="31" width="3.42578125" customWidth="1"/>
    <col min="32" max="32" width="2.85546875" customWidth="1"/>
    <col min="33" max="34" width="2.5703125" customWidth="1"/>
    <col min="35" max="35" width="3" customWidth="1"/>
    <col min="36" max="47" width="2.85546875" customWidth="1"/>
  </cols>
  <sheetData>
    <row r="1" spans="1:47" ht="20.25" customHeight="1">
      <c r="B1" s="16"/>
      <c r="C1" s="68" t="s">
        <v>43</v>
      </c>
      <c r="D1" s="68"/>
      <c r="F1" s="29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</row>
    <row r="2" spans="1:47" ht="7.5" customHeight="1">
      <c r="A2" s="2"/>
      <c r="B2" s="66"/>
      <c r="C2" s="29"/>
      <c r="D2" s="3"/>
      <c r="E2" s="29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</row>
    <row r="3" spans="1:47" ht="12.75" hidden="1" customHeight="1">
      <c r="A3" s="7"/>
      <c r="B3" s="67"/>
      <c r="C3" s="29"/>
      <c r="D3" s="14"/>
      <c r="E3" s="29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</row>
    <row r="4" spans="1:47" hidden="1">
      <c r="A4" s="2"/>
      <c r="B4" s="67"/>
      <c r="C4" s="29"/>
      <c r="D4" s="3"/>
      <c r="E4" s="29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7" hidden="1">
      <c r="A5" s="7"/>
      <c r="B5" s="67"/>
      <c r="C5" s="29"/>
      <c r="D5" s="14"/>
      <c r="E5" s="29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</row>
    <row r="6" spans="1:47" hidden="1">
      <c r="A6" s="2"/>
      <c r="B6" s="67"/>
      <c r="C6" s="29"/>
      <c r="D6" s="3"/>
      <c r="E6" s="29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</row>
    <row r="7" spans="1:47" hidden="1">
      <c r="A7" s="7"/>
      <c r="B7" s="67"/>
      <c r="C7" s="29"/>
      <c r="D7" s="14"/>
      <c r="E7" s="29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</row>
    <row r="8" spans="1:47" ht="15" hidden="1" customHeight="1">
      <c r="A8" s="2"/>
      <c r="B8" s="67"/>
      <c r="C8" s="29"/>
      <c r="D8" s="3"/>
      <c r="E8" s="29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1:47" ht="17.25" hidden="1" customHeight="1">
      <c r="A9" s="2"/>
      <c r="B9" s="67"/>
      <c r="C9" s="29"/>
      <c r="D9" s="3"/>
      <c r="E9" s="29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1:47" hidden="1">
      <c r="A10" s="2"/>
      <c r="B10" s="67"/>
      <c r="C10" s="29"/>
      <c r="D10" s="6"/>
      <c r="E10" s="29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</row>
    <row r="11" spans="1:47" hidden="1">
      <c r="A11" s="7"/>
      <c r="B11" s="67"/>
      <c r="C11" s="29"/>
      <c r="D11" s="7"/>
      <c r="E11" s="7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</row>
    <row r="12" spans="1:47" ht="37.5" customHeight="1">
      <c r="A12" s="72" t="s">
        <v>92</v>
      </c>
      <c r="B12" s="72"/>
      <c r="C12" s="72"/>
      <c r="D12" s="72"/>
      <c r="E12" s="6"/>
      <c r="F12" s="6"/>
      <c r="G12" s="6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</row>
    <row r="13" spans="1:47" ht="14.25">
      <c r="B13" s="8"/>
      <c r="C13" s="8"/>
      <c r="D13" s="8"/>
    </row>
    <row r="14" spans="1:47" ht="18" customHeight="1">
      <c r="A14" s="103" t="s">
        <v>7</v>
      </c>
      <c r="B14" s="101" t="s">
        <v>5</v>
      </c>
      <c r="C14" s="22" t="s">
        <v>8</v>
      </c>
      <c r="D14" s="22" t="s">
        <v>10</v>
      </c>
    </row>
    <row r="15" spans="1:47" ht="17.25" customHeight="1">
      <c r="A15" s="104"/>
      <c r="B15" s="102"/>
      <c r="C15" s="23" t="s">
        <v>9</v>
      </c>
      <c r="D15" s="23" t="s">
        <v>11</v>
      </c>
    </row>
    <row r="16" spans="1:47" ht="23.25" customHeight="1">
      <c r="A16" s="78" t="s">
        <v>54</v>
      </c>
      <c r="B16" s="79"/>
      <c r="C16" s="79"/>
      <c r="D16" s="80"/>
    </row>
    <row r="17" spans="1:4" ht="34.5" customHeight="1">
      <c r="A17" s="9">
        <v>1</v>
      </c>
      <c r="B17" s="20" t="s">
        <v>62</v>
      </c>
      <c r="C17" s="62"/>
      <c r="D17" s="63"/>
    </row>
    <row r="18" spans="1:4" ht="16.5" customHeight="1">
      <c r="A18" s="9">
        <v>2</v>
      </c>
      <c r="B18" s="20" t="s">
        <v>44</v>
      </c>
      <c r="C18" s="62"/>
      <c r="D18" s="63"/>
    </row>
    <row r="19" spans="1:4" ht="16.5" customHeight="1">
      <c r="A19" s="28">
        <v>3</v>
      </c>
      <c r="B19" s="20" t="s">
        <v>12</v>
      </c>
      <c r="C19" s="62"/>
      <c r="D19" s="63"/>
    </row>
    <row r="20" spans="1:4" ht="47.25" customHeight="1">
      <c r="A20" s="15">
        <v>4</v>
      </c>
      <c r="B20" s="20" t="s">
        <v>64</v>
      </c>
      <c r="C20" s="62"/>
      <c r="D20" s="63"/>
    </row>
    <row r="21" spans="1:4" ht="28.5" customHeight="1">
      <c r="A21" s="15"/>
      <c r="B21" s="75" t="s">
        <v>59</v>
      </c>
      <c r="C21" s="76"/>
      <c r="D21" s="77"/>
    </row>
    <row r="22" spans="1:4" ht="21" customHeight="1">
      <c r="A22" s="100">
        <v>1</v>
      </c>
      <c r="B22" s="56" t="s">
        <v>63</v>
      </c>
      <c r="C22" s="57"/>
      <c r="D22" s="58"/>
    </row>
    <row r="23" spans="1:4" ht="20.25" customHeight="1">
      <c r="A23" s="70"/>
      <c r="B23" s="20" t="s">
        <v>58</v>
      </c>
      <c r="C23" s="42"/>
      <c r="D23" s="11">
        <f>C23*10</f>
        <v>0</v>
      </c>
    </row>
    <row r="24" spans="1:4" ht="18.75" customHeight="1">
      <c r="A24" s="70"/>
      <c r="B24" s="20" t="s">
        <v>57</v>
      </c>
      <c r="C24" s="42"/>
      <c r="D24" s="11">
        <f t="shared" ref="D24:D26" si="0">C24*10</f>
        <v>0</v>
      </c>
    </row>
    <row r="25" spans="1:4" ht="29.25" customHeight="1">
      <c r="A25" s="70"/>
      <c r="B25" s="34" t="s">
        <v>65</v>
      </c>
      <c r="C25" s="42"/>
      <c r="D25" s="11">
        <f t="shared" si="0"/>
        <v>0</v>
      </c>
    </row>
    <row r="26" spans="1:4" ht="19.5" customHeight="1">
      <c r="A26" s="71"/>
      <c r="B26" s="20" t="s">
        <v>60</v>
      </c>
      <c r="C26" s="42"/>
      <c r="D26" s="11">
        <f t="shared" si="0"/>
        <v>0</v>
      </c>
    </row>
    <row r="27" spans="1:4" ht="18.75">
      <c r="A27" s="78" t="s">
        <v>90</v>
      </c>
      <c r="B27" s="79"/>
      <c r="C27" s="79"/>
      <c r="D27" s="80"/>
    </row>
    <row r="28" spans="1:4" ht="49.5" customHeight="1">
      <c r="A28" s="10">
        <v>1</v>
      </c>
      <c r="B28" s="20" t="s">
        <v>66</v>
      </c>
      <c r="C28" s="43"/>
      <c r="D28" s="25" t="str">
        <f>IF(C28="да",300,"")&amp;IF(C28="нет",0,"")</f>
        <v/>
      </c>
    </row>
    <row r="29" spans="1:4" ht="31.5">
      <c r="A29" s="10">
        <v>2</v>
      </c>
      <c r="B29" s="20" t="s">
        <v>14</v>
      </c>
      <c r="C29" s="43"/>
      <c r="D29" s="25">
        <f>C29*50</f>
        <v>0</v>
      </c>
    </row>
    <row r="30" spans="1:4" ht="31.5">
      <c r="A30" s="10">
        <v>3</v>
      </c>
      <c r="B30" s="20" t="s">
        <v>13</v>
      </c>
      <c r="C30" s="43"/>
      <c r="D30" s="25">
        <f>C30*100</f>
        <v>0</v>
      </c>
    </row>
    <row r="31" spans="1:4" ht="54.75" customHeight="1">
      <c r="A31" s="10">
        <v>4</v>
      </c>
      <c r="B31" s="20" t="s">
        <v>91</v>
      </c>
      <c r="C31" s="43"/>
      <c r="D31" s="25">
        <f>IF(AND(C31&gt;=1,C31&lt;=5),300,IF(AND(C31&gt;=6,C31&lt;=10),400,IF(AND(C31&gt;=11,C31&lt;=30),500,IF(C31&gt;=31,"Не может быть больше 30!",IF(C31=0,0)))))</f>
        <v>0</v>
      </c>
    </row>
    <row r="32" spans="1:4" s="31" customFormat="1" ht="52.5" customHeight="1">
      <c r="A32" s="10">
        <v>5</v>
      </c>
      <c r="B32" s="20" t="s">
        <v>51</v>
      </c>
      <c r="C32" s="44"/>
      <c r="D32" s="30">
        <f>C32*50</f>
        <v>0</v>
      </c>
    </row>
    <row r="33" spans="1:4" ht="69.75" customHeight="1">
      <c r="A33" s="10">
        <v>6</v>
      </c>
      <c r="B33" s="20" t="s">
        <v>52</v>
      </c>
      <c r="C33" s="45"/>
      <c r="D33" s="26">
        <f>C33*100</f>
        <v>0</v>
      </c>
    </row>
    <row r="34" spans="1:4" ht="22.5" customHeight="1">
      <c r="A34" s="12">
        <v>7</v>
      </c>
      <c r="B34" s="20" t="s">
        <v>15</v>
      </c>
      <c r="C34" s="43"/>
      <c r="D34" s="25" t="str">
        <f>IF(C34="да",300,"")&amp;IF(C34="нет",0,"")</f>
        <v/>
      </c>
    </row>
    <row r="35" spans="1:4" ht="39" customHeight="1">
      <c r="A35" s="12">
        <v>8</v>
      </c>
      <c r="B35" s="20" t="s">
        <v>40</v>
      </c>
      <c r="C35" s="43"/>
      <c r="D35" s="25" t="str">
        <f>IF(C35="да",300,"")&amp;IF(C35="нет",0,"")</f>
        <v/>
      </c>
    </row>
    <row r="36" spans="1:4" ht="34.5" customHeight="1">
      <c r="A36" s="69">
        <v>9</v>
      </c>
      <c r="B36" s="56" t="s">
        <v>41</v>
      </c>
      <c r="C36" s="57"/>
      <c r="D36" s="58"/>
    </row>
    <row r="37" spans="1:4" ht="22.5" customHeight="1">
      <c r="A37" s="70"/>
      <c r="B37" s="20" t="s">
        <v>22</v>
      </c>
      <c r="C37" s="43"/>
      <c r="D37" s="25">
        <f>C37*3</f>
        <v>0</v>
      </c>
    </row>
    <row r="38" spans="1:4" ht="22.5" customHeight="1">
      <c r="A38" s="70"/>
      <c r="B38" s="20" t="s">
        <v>20</v>
      </c>
      <c r="C38" s="43"/>
      <c r="D38" s="25">
        <f>C38*5</f>
        <v>0</v>
      </c>
    </row>
    <row r="39" spans="1:4" ht="22.5" customHeight="1">
      <c r="A39" s="71"/>
      <c r="B39" s="20" t="s">
        <v>21</v>
      </c>
      <c r="C39" s="43"/>
      <c r="D39" s="25">
        <f>C39*10</f>
        <v>0</v>
      </c>
    </row>
    <row r="40" spans="1:4" ht="42" customHeight="1">
      <c r="A40" s="69">
        <v>10</v>
      </c>
      <c r="B40" s="51" t="s">
        <v>42</v>
      </c>
      <c r="C40" s="54"/>
      <c r="D40" s="55"/>
    </row>
    <row r="41" spans="1:4" ht="22.5" customHeight="1">
      <c r="A41" s="70"/>
      <c r="B41" s="20" t="s">
        <v>17</v>
      </c>
      <c r="C41" s="43"/>
      <c r="D41" s="25">
        <f>C41*50</f>
        <v>0</v>
      </c>
    </row>
    <row r="42" spans="1:4" ht="22.5" customHeight="1">
      <c r="A42" s="70"/>
      <c r="B42" s="20" t="s">
        <v>18</v>
      </c>
      <c r="C42" s="43"/>
      <c r="D42" s="25">
        <f>C42*60</f>
        <v>0</v>
      </c>
    </row>
    <row r="43" spans="1:4" ht="22.5" customHeight="1">
      <c r="A43" s="71"/>
      <c r="B43" s="20" t="s">
        <v>19</v>
      </c>
      <c r="C43" s="43"/>
      <c r="D43" s="25">
        <f>C43*80</f>
        <v>0</v>
      </c>
    </row>
    <row r="44" spans="1:4" ht="37.5" customHeight="1">
      <c r="A44" s="69">
        <v>11</v>
      </c>
      <c r="B44" s="51" t="s">
        <v>45</v>
      </c>
      <c r="C44" s="54"/>
      <c r="D44" s="55"/>
    </row>
    <row r="45" spans="1:4" ht="48.75" customHeight="1">
      <c r="A45" s="70"/>
      <c r="B45" s="20" t="s">
        <v>67</v>
      </c>
      <c r="C45" s="43"/>
      <c r="D45" s="25">
        <f>C45</f>
        <v>0</v>
      </c>
    </row>
    <row r="46" spans="1:4" ht="36" customHeight="1">
      <c r="A46" s="70"/>
      <c r="B46" s="20" t="s">
        <v>32</v>
      </c>
      <c r="C46" s="43"/>
      <c r="D46" s="25">
        <f>C46</f>
        <v>0</v>
      </c>
    </row>
    <row r="47" spans="1:4" ht="20.25" customHeight="1">
      <c r="A47" s="70"/>
      <c r="B47" s="51" t="s">
        <v>53</v>
      </c>
      <c r="C47" s="54"/>
      <c r="D47" s="55"/>
    </row>
    <row r="48" spans="1:4" ht="20.25" customHeight="1">
      <c r="A48" s="70"/>
      <c r="B48" s="20" t="s">
        <v>22</v>
      </c>
      <c r="C48" s="43"/>
      <c r="D48" s="25">
        <f>C48*3</f>
        <v>0</v>
      </c>
    </row>
    <row r="49" spans="1:5" ht="20.25" customHeight="1">
      <c r="A49" s="70"/>
      <c r="B49" s="20" t="s">
        <v>20</v>
      </c>
      <c r="C49" s="43"/>
      <c r="D49" s="25">
        <f>C49*5</f>
        <v>0</v>
      </c>
    </row>
    <row r="50" spans="1:5" ht="22.5" customHeight="1">
      <c r="A50" s="71"/>
      <c r="B50" s="20" t="s">
        <v>21</v>
      </c>
      <c r="C50" s="43"/>
      <c r="D50" s="25">
        <f>C50*10</f>
        <v>0</v>
      </c>
    </row>
    <row r="51" spans="1:5" ht="16.5" customHeight="1">
      <c r="A51" s="33"/>
      <c r="B51" s="87" t="s">
        <v>55</v>
      </c>
      <c r="C51" s="88"/>
      <c r="D51" s="89"/>
    </row>
    <row r="52" spans="1:5" ht="54.75" customHeight="1">
      <c r="A52" s="12">
        <v>1</v>
      </c>
      <c r="B52" s="20" t="s">
        <v>46</v>
      </c>
      <c r="C52" s="43"/>
      <c r="D52" s="25">
        <f>C52*50</f>
        <v>0</v>
      </c>
    </row>
    <row r="53" spans="1:5" ht="58.5" customHeight="1">
      <c r="A53" s="12">
        <v>2</v>
      </c>
      <c r="B53" s="20" t="s">
        <v>16</v>
      </c>
      <c r="C53" s="43"/>
      <c r="D53" s="25">
        <f>C53*50</f>
        <v>0</v>
      </c>
    </row>
    <row r="54" spans="1:5" s="32" customFormat="1" ht="23.25" customHeight="1">
      <c r="A54" s="97">
        <v>3</v>
      </c>
      <c r="B54" s="51" t="s">
        <v>47</v>
      </c>
      <c r="C54" s="52"/>
      <c r="D54" s="53"/>
    </row>
    <row r="55" spans="1:5" ht="15.75">
      <c r="A55" s="98"/>
      <c r="B55" s="20" t="s">
        <v>28</v>
      </c>
      <c r="C55" s="43"/>
      <c r="D55" s="10">
        <f>C55*200</f>
        <v>0</v>
      </c>
    </row>
    <row r="56" spans="1:5" ht="15.75">
      <c r="A56" s="98"/>
      <c r="B56" s="20" t="s">
        <v>29</v>
      </c>
      <c r="C56" s="43"/>
      <c r="D56" s="24">
        <f>C56*150</f>
        <v>0</v>
      </c>
    </row>
    <row r="57" spans="1:5" ht="15.75">
      <c r="A57" s="98"/>
      <c r="B57" s="20" t="s">
        <v>33</v>
      </c>
      <c r="C57" s="43"/>
      <c r="D57" s="24">
        <f>C57*120</f>
        <v>0</v>
      </c>
    </row>
    <row r="58" spans="1:5" ht="21.75" customHeight="1">
      <c r="A58" s="98"/>
      <c r="B58" s="20" t="s">
        <v>30</v>
      </c>
      <c r="C58" s="46"/>
      <c r="D58" s="27">
        <f>C58*100</f>
        <v>0</v>
      </c>
    </row>
    <row r="59" spans="1:5" ht="31.5">
      <c r="A59" s="98"/>
      <c r="B59" s="20" t="s">
        <v>34</v>
      </c>
      <c r="C59" s="47"/>
      <c r="D59" s="19">
        <f>C59*80</f>
        <v>0</v>
      </c>
    </row>
    <row r="60" spans="1:5" ht="31.5">
      <c r="A60" s="99"/>
      <c r="B60" s="20" t="s">
        <v>35</v>
      </c>
      <c r="C60" s="48"/>
      <c r="D60" s="12">
        <f>C60*60</f>
        <v>0</v>
      </c>
    </row>
    <row r="61" spans="1:5" s="32" customFormat="1" ht="55.5" customHeight="1">
      <c r="A61" s="93">
        <v>4</v>
      </c>
      <c r="B61" s="84" t="s">
        <v>89</v>
      </c>
      <c r="C61" s="85"/>
      <c r="D61" s="86"/>
    </row>
    <row r="62" spans="1:5" ht="15.75">
      <c r="A62" s="94"/>
      <c r="B62" s="35" t="s">
        <v>0</v>
      </c>
      <c r="C62" s="49"/>
      <c r="D62" s="36">
        <f>C62</f>
        <v>0</v>
      </c>
      <c r="E62" s="32"/>
    </row>
    <row r="63" spans="1:5" ht="15.75">
      <c r="A63" s="94"/>
      <c r="B63" s="35" t="s">
        <v>36</v>
      </c>
      <c r="C63" s="49"/>
      <c r="D63" s="36">
        <f t="shared" ref="D63:D67" si="1">C63</f>
        <v>0</v>
      </c>
    </row>
    <row r="64" spans="1:5" ht="15.75">
      <c r="A64" s="94"/>
      <c r="B64" s="35" t="s">
        <v>1</v>
      </c>
      <c r="C64" s="49"/>
      <c r="D64" s="36">
        <f t="shared" si="1"/>
        <v>0</v>
      </c>
    </row>
    <row r="65" spans="1:4" ht="15.75">
      <c r="A65" s="94"/>
      <c r="B65" s="35" t="s">
        <v>37</v>
      </c>
      <c r="C65" s="49"/>
      <c r="D65" s="36">
        <f t="shared" si="1"/>
        <v>0</v>
      </c>
    </row>
    <row r="66" spans="1:4" ht="15.75">
      <c r="A66" s="94"/>
      <c r="B66" s="35" t="s">
        <v>38</v>
      </c>
      <c r="C66" s="49"/>
      <c r="D66" s="36">
        <f t="shared" si="1"/>
        <v>0</v>
      </c>
    </row>
    <row r="67" spans="1:4" ht="15.75">
      <c r="A67" s="95"/>
      <c r="B67" s="35" t="s">
        <v>4</v>
      </c>
      <c r="C67" s="49"/>
      <c r="D67" s="36">
        <f t="shared" si="1"/>
        <v>0</v>
      </c>
    </row>
    <row r="68" spans="1:4" s="32" customFormat="1" ht="29.25" customHeight="1">
      <c r="A68" s="93">
        <v>5</v>
      </c>
      <c r="B68" s="84" t="s">
        <v>76</v>
      </c>
      <c r="C68" s="85"/>
      <c r="D68" s="86"/>
    </row>
    <row r="69" spans="1:4" ht="15.75">
      <c r="A69" s="94"/>
      <c r="B69" s="35" t="s">
        <v>69</v>
      </c>
      <c r="C69" s="49"/>
      <c r="D69" s="36">
        <f>C69*30</f>
        <v>0</v>
      </c>
    </row>
    <row r="70" spans="1:4" ht="15.75">
      <c r="A70" s="94"/>
      <c r="B70" s="35" t="s">
        <v>70</v>
      </c>
      <c r="C70" s="49"/>
      <c r="D70" s="36">
        <f>C70*25</f>
        <v>0</v>
      </c>
    </row>
    <row r="71" spans="1:4" ht="15.75">
      <c r="A71" s="94"/>
      <c r="B71" s="35" t="s">
        <v>71</v>
      </c>
      <c r="C71" s="49"/>
      <c r="D71" s="36">
        <f>C71*25</f>
        <v>0</v>
      </c>
    </row>
    <row r="72" spans="1:4" ht="15.75">
      <c r="A72" s="94"/>
      <c r="B72" s="35" t="s">
        <v>72</v>
      </c>
      <c r="C72" s="49"/>
      <c r="D72" s="36">
        <f>C72*20</f>
        <v>0</v>
      </c>
    </row>
    <row r="73" spans="1:4" ht="15.75">
      <c r="A73" s="94"/>
      <c r="B73" s="35" t="s">
        <v>31</v>
      </c>
      <c r="C73" s="49"/>
      <c r="D73" s="36">
        <f>C73</f>
        <v>0</v>
      </c>
    </row>
    <row r="74" spans="1:4" ht="15.75">
      <c r="A74" s="94"/>
      <c r="B74" s="35" t="s">
        <v>73</v>
      </c>
      <c r="C74" s="49"/>
      <c r="D74" s="36">
        <f>C74*15</f>
        <v>0</v>
      </c>
    </row>
    <row r="75" spans="1:4" ht="15.75">
      <c r="A75" s="94"/>
      <c r="B75" s="35" t="s">
        <v>74</v>
      </c>
      <c r="C75" s="49"/>
      <c r="D75" s="36">
        <f>C75*10</f>
        <v>0</v>
      </c>
    </row>
    <row r="76" spans="1:4" ht="15.75">
      <c r="A76" s="95"/>
      <c r="B76" s="35" t="s">
        <v>75</v>
      </c>
      <c r="C76" s="49"/>
      <c r="D76" s="36">
        <f>C76*10</f>
        <v>0</v>
      </c>
    </row>
    <row r="77" spans="1:4" s="32" customFormat="1" ht="40.5" customHeight="1">
      <c r="A77" s="41">
        <v>6</v>
      </c>
      <c r="B77" s="81" t="s">
        <v>88</v>
      </c>
      <c r="C77" s="82"/>
      <c r="D77" s="83"/>
    </row>
    <row r="78" spans="1:4" ht="15.75">
      <c r="A78" s="90"/>
      <c r="B78" s="35" t="s">
        <v>3</v>
      </c>
      <c r="C78" s="49"/>
      <c r="D78" s="36">
        <f>C78</f>
        <v>0</v>
      </c>
    </row>
    <row r="79" spans="1:4" ht="15.75">
      <c r="A79" s="91"/>
      <c r="B79" s="35" t="s">
        <v>2</v>
      </c>
      <c r="C79" s="49"/>
      <c r="D79" s="36">
        <f t="shared" ref="D79:D81" si="2">C79</f>
        <v>0</v>
      </c>
    </row>
    <row r="80" spans="1:4" ht="15.75">
      <c r="A80" s="91"/>
      <c r="B80" s="35" t="s">
        <v>61</v>
      </c>
      <c r="C80" s="49"/>
      <c r="D80" s="36">
        <f t="shared" si="2"/>
        <v>0</v>
      </c>
    </row>
    <row r="81" spans="1:4" ht="15.75">
      <c r="A81" s="92"/>
      <c r="B81" s="35" t="s">
        <v>39</v>
      </c>
      <c r="C81" s="49"/>
      <c r="D81" s="36">
        <f t="shared" si="2"/>
        <v>0</v>
      </c>
    </row>
    <row r="82" spans="1:4" s="32" customFormat="1" ht="47.25">
      <c r="A82" s="12">
        <v>7</v>
      </c>
      <c r="B82" s="20" t="s">
        <v>48</v>
      </c>
      <c r="C82" s="64" t="s">
        <v>50</v>
      </c>
      <c r="D82" s="65"/>
    </row>
    <row r="83" spans="1:4" ht="66" customHeight="1">
      <c r="A83" s="12">
        <v>8</v>
      </c>
      <c r="B83" s="21" t="s">
        <v>49</v>
      </c>
      <c r="C83" s="64" t="s">
        <v>50</v>
      </c>
      <c r="D83" s="65"/>
    </row>
    <row r="84" spans="1:4" ht="47.25" customHeight="1">
      <c r="A84" s="96" t="s">
        <v>56</v>
      </c>
      <c r="B84" s="79"/>
      <c r="C84" s="79"/>
      <c r="D84" s="80"/>
    </row>
    <row r="85" spans="1:4" ht="47.25" customHeight="1">
      <c r="A85" s="12">
        <v>1</v>
      </c>
      <c r="B85" s="21" t="s">
        <v>23</v>
      </c>
      <c r="C85" s="48"/>
      <c r="D85" s="50" t="str">
        <f>IF(C85="да",300,"")&amp;IF(C85="нет",0,"")</f>
        <v/>
      </c>
    </row>
    <row r="86" spans="1:4" ht="58.5" customHeight="1">
      <c r="A86" s="69">
        <v>2</v>
      </c>
      <c r="B86" s="59" t="s">
        <v>24</v>
      </c>
      <c r="C86" s="60"/>
      <c r="D86" s="61"/>
    </row>
    <row r="87" spans="1:4" ht="18.75" customHeight="1">
      <c r="A87" s="70"/>
      <c r="B87" s="21" t="s">
        <v>25</v>
      </c>
      <c r="C87" s="48"/>
      <c r="D87" s="12">
        <f>C87*10</f>
        <v>0</v>
      </c>
    </row>
    <row r="88" spans="1:4" ht="21" customHeight="1">
      <c r="A88" s="70"/>
      <c r="B88" s="21" t="s">
        <v>26</v>
      </c>
      <c r="C88" s="48"/>
      <c r="D88" s="12">
        <f>C88*5</f>
        <v>0</v>
      </c>
    </row>
    <row r="89" spans="1:4" ht="21" customHeight="1">
      <c r="A89" s="71"/>
      <c r="B89" s="21" t="s">
        <v>27</v>
      </c>
      <c r="C89" s="48"/>
      <c r="D89" s="12">
        <f>C89*3</f>
        <v>0</v>
      </c>
    </row>
    <row r="90" spans="1:4" ht="21" customHeight="1">
      <c r="A90" s="13"/>
      <c r="B90" s="18" t="s">
        <v>6</v>
      </c>
      <c r="C90" s="12">
        <f>SUM(C23:C26,C28:C31,C32:C35,C37:C39,C41:C43,C45:C46,C48:C50,C52:C53,C55:C60,C62:C67,C69:C76,C78:C81,C85,C87:C89)</f>
        <v>0</v>
      </c>
      <c r="D90" s="12">
        <f>SUM(D23:D26,D28:D33,D34,D35,D37:D39,D41:D43,D45:D46,D48:D50,D52:D53,D55:D60,D62:D67,D69:D76,D78:D81,D85,D87:D89)</f>
        <v>0</v>
      </c>
    </row>
    <row r="91" spans="1:4" ht="18">
      <c r="B91" s="37" t="s">
        <v>68</v>
      </c>
      <c r="C91" s="5"/>
      <c r="D91" s="5"/>
    </row>
    <row r="92" spans="1:4" ht="15.75">
      <c r="B92" s="37" t="s">
        <v>87</v>
      </c>
    </row>
    <row r="93" spans="1:4">
      <c r="B93" s="17"/>
    </row>
    <row r="95" spans="1:4">
      <c r="B95" s="73"/>
      <c r="C95" s="73"/>
      <c r="D95" s="73"/>
    </row>
    <row r="96" spans="1:4">
      <c r="B96" s="74"/>
      <c r="C96" s="73"/>
      <c r="D96" s="73"/>
    </row>
  </sheetData>
  <sheetProtection algorithmName="SHA-512" hashValue="kNy+MRWO1Mc60tJaBakHYlXXB3K1xA/q3n2yM1yhpX6jJsmGanWkWprsS+sd88r1YINxgCGGmWTm1BBOBZa5iw==" saltValue="Fy/dgq64EjhG/1io+BN8cg==" spinCount="100000" sheet="1" objects="1" scenarios="1"/>
  <protectedRanges>
    <protectedRange algorithmName="SHA-512" hashValue="zoOZvUUOtL98pu4meKbczNqOKnmO+xDeh9w8MXU75Ik+Zx9mn1hs/57dulalhWP1DWkRexYUtRw+FFbKyuSWNw==" saltValue="6W+CpXSkpI0wk7zfIDwo/A==" spinCount="100000" sqref="D23:D26 D28:D33 D34:D35 D37:D39 D41:D43 D45:D46 D48:D50 D52:D53 D55:D60 D62:D67 D69:D76 D78:D81 D87:D90" name="Диапазон1"/>
  </protectedRanges>
  <mergeCells count="37">
    <mergeCell ref="A44:A50"/>
    <mergeCell ref="A22:A26"/>
    <mergeCell ref="B14:B15"/>
    <mergeCell ref="A14:A15"/>
    <mergeCell ref="B95:D95"/>
    <mergeCell ref="B96:D96"/>
    <mergeCell ref="B21:D21"/>
    <mergeCell ref="A16:D16"/>
    <mergeCell ref="A27:D27"/>
    <mergeCell ref="B77:D77"/>
    <mergeCell ref="B68:D68"/>
    <mergeCell ref="B61:D61"/>
    <mergeCell ref="B51:D51"/>
    <mergeCell ref="A78:A81"/>
    <mergeCell ref="A68:A76"/>
    <mergeCell ref="A84:D84"/>
    <mergeCell ref="A86:A89"/>
    <mergeCell ref="A54:A60"/>
    <mergeCell ref="A61:A67"/>
    <mergeCell ref="B44:D44"/>
    <mergeCell ref="B2:B11"/>
    <mergeCell ref="C1:D1"/>
    <mergeCell ref="B36:D36"/>
    <mergeCell ref="B40:D40"/>
    <mergeCell ref="A36:A39"/>
    <mergeCell ref="A40:A43"/>
    <mergeCell ref="A12:D12"/>
    <mergeCell ref="B54:D54"/>
    <mergeCell ref="B47:D47"/>
    <mergeCell ref="B22:D22"/>
    <mergeCell ref="B86:D86"/>
    <mergeCell ref="C17:D17"/>
    <mergeCell ref="C18:D18"/>
    <mergeCell ref="C19:D19"/>
    <mergeCell ref="C20:D20"/>
    <mergeCell ref="C82:D82"/>
    <mergeCell ref="C83:D83"/>
  </mergeCells>
  <phoneticPr fontId="2" type="noConversion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B3" sqref="B3"/>
    </sheetView>
  </sheetViews>
  <sheetFormatPr defaultRowHeight="12.75"/>
  <cols>
    <col min="1" max="1" width="9.140625" customWidth="1"/>
    <col min="2" max="2" width="18.85546875" customWidth="1"/>
    <col min="3" max="3" width="18" customWidth="1"/>
    <col min="4" max="4" width="17.140625" customWidth="1"/>
    <col min="5" max="5" width="14.5703125" customWidth="1"/>
    <col min="6" max="6" width="16.140625" customWidth="1"/>
    <col min="7" max="7" width="16.28515625" customWidth="1"/>
  </cols>
  <sheetData>
    <row r="1" spans="1:7" ht="23.25">
      <c r="A1" s="106" t="s">
        <v>78</v>
      </c>
      <c r="B1" s="106"/>
      <c r="C1" s="106"/>
      <c r="D1" s="106"/>
      <c r="E1" s="106"/>
      <c r="F1" s="106"/>
      <c r="G1" s="106"/>
    </row>
    <row r="2" spans="1:7" ht="41.25" customHeight="1">
      <c r="A2" s="105" t="s">
        <v>79</v>
      </c>
      <c r="B2" s="105"/>
      <c r="C2" s="105"/>
      <c r="D2" s="105"/>
      <c r="E2" s="105"/>
      <c r="F2" s="105"/>
      <c r="G2" s="105"/>
    </row>
    <row r="3" spans="1:7" ht="77.25" customHeight="1">
      <c r="A3" s="37" t="s">
        <v>77</v>
      </c>
      <c r="B3" s="38" t="s">
        <v>0</v>
      </c>
      <c r="C3" s="39" t="s">
        <v>81</v>
      </c>
      <c r="D3" s="39" t="s">
        <v>80</v>
      </c>
      <c r="E3" s="39" t="s">
        <v>37</v>
      </c>
      <c r="F3" s="39" t="s">
        <v>82</v>
      </c>
      <c r="G3" s="39" t="s">
        <v>4</v>
      </c>
    </row>
    <row r="4" spans="1:7" ht="15.75">
      <c r="A4" s="37">
        <v>1</v>
      </c>
      <c r="B4" s="37">
        <v>15</v>
      </c>
      <c r="C4" s="37">
        <v>70</v>
      </c>
      <c r="D4" s="37">
        <v>80</v>
      </c>
      <c r="E4" s="37">
        <v>84</v>
      </c>
      <c r="F4" s="37">
        <v>120</v>
      </c>
      <c r="G4" s="37">
        <v>240</v>
      </c>
    </row>
    <row r="5" spans="1:7" ht="15.75">
      <c r="A5" s="37">
        <v>2</v>
      </c>
      <c r="B5" s="37">
        <v>12</v>
      </c>
      <c r="C5" s="37">
        <v>60</v>
      </c>
      <c r="D5" s="37">
        <v>70</v>
      </c>
      <c r="E5" s="37">
        <v>77</v>
      </c>
      <c r="F5" s="37">
        <v>104</v>
      </c>
      <c r="G5" s="37">
        <v>220</v>
      </c>
    </row>
    <row r="6" spans="1:7" ht="15.75">
      <c r="A6" s="37">
        <v>3</v>
      </c>
      <c r="B6" s="37">
        <v>10</v>
      </c>
      <c r="C6" s="37">
        <v>50</v>
      </c>
      <c r="D6" s="37">
        <v>60</v>
      </c>
      <c r="E6" s="37">
        <v>70</v>
      </c>
      <c r="F6" s="37">
        <v>88</v>
      </c>
      <c r="G6" s="37">
        <v>200</v>
      </c>
    </row>
    <row r="7" spans="1:7" ht="15.75">
      <c r="A7" s="37">
        <v>4</v>
      </c>
      <c r="B7" s="37">
        <v>9</v>
      </c>
      <c r="C7" s="37">
        <v>45</v>
      </c>
      <c r="D7" s="37">
        <v>50</v>
      </c>
      <c r="E7" s="37">
        <v>63</v>
      </c>
      <c r="F7" s="37">
        <v>72</v>
      </c>
      <c r="G7" s="37">
        <v>180</v>
      </c>
    </row>
    <row r="8" spans="1:7" ht="15.75">
      <c r="A8" s="37">
        <v>5</v>
      </c>
      <c r="B8" s="37">
        <v>8</v>
      </c>
      <c r="C8" s="37">
        <v>40</v>
      </c>
      <c r="D8" s="38">
        <v>45</v>
      </c>
      <c r="E8" s="37">
        <v>56</v>
      </c>
      <c r="F8" s="37">
        <v>64</v>
      </c>
      <c r="G8" s="37">
        <v>160</v>
      </c>
    </row>
    <row r="9" spans="1:7" ht="15.75">
      <c r="A9" s="37">
        <v>6</v>
      </c>
      <c r="B9" s="37">
        <v>7</v>
      </c>
      <c r="C9" s="37">
        <v>35</v>
      </c>
      <c r="D9" s="37">
        <v>40</v>
      </c>
      <c r="E9" s="37">
        <v>49</v>
      </c>
      <c r="F9" s="37">
        <v>56</v>
      </c>
      <c r="G9" s="37">
        <v>140</v>
      </c>
    </row>
    <row r="10" spans="1:7" ht="15.75">
      <c r="A10" s="37">
        <v>7</v>
      </c>
      <c r="B10" s="37">
        <v>6</v>
      </c>
      <c r="C10" s="37">
        <v>30</v>
      </c>
      <c r="D10" s="37">
        <v>35</v>
      </c>
      <c r="E10" s="37">
        <v>42</v>
      </c>
      <c r="F10" s="37">
        <v>48</v>
      </c>
      <c r="G10" s="37">
        <v>120</v>
      </c>
    </row>
    <row r="11" spans="1:7" ht="15.75">
      <c r="A11" s="37">
        <v>8</v>
      </c>
      <c r="B11" s="37">
        <v>5</v>
      </c>
      <c r="C11" s="37">
        <v>25</v>
      </c>
      <c r="D11" s="37">
        <v>30</v>
      </c>
      <c r="E11" s="37">
        <v>35</v>
      </c>
      <c r="F11" s="37">
        <v>40</v>
      </c>
      <c r="G11" s="37">
        <v>100</v>
      </c>
    </row>
    <row r="12" spans="1:7" ht="15.75">
      <c r="A12" s="37">
        <v>9</v>
      </c>
      <c r="B12" s="37">
        <v>4</v>
      </c>
      <c r="C12" s="37">
        <v>15</v>
      </c>
      <c r="D12" s="37">
        <v>25</v>
      </c>
      <c r="E12" s="37">
        <v>28</v>
      </c>
      <c r="F12" s="37">
        <v>32</v>
      </c>
      <c r="G12" s="37">
        <v>90</v>
      </c>
    </row>
    <row r="13" spans="1:7" ht="15.75">
      <c r="A13" s="37">
        <v>10</v>
      </c>
      <c r="B13" s="37">
        <v>3</v>
      </c>
      <c r="C13" s="37">
        <v>7</v>
      </c>
      <c r="D13" s="37">
        <v>15</v>
      </c>
      <c r="E13" s="37">
        <v>18</v>
      </c>
      <c r="F13" s="37">
        <v>24</v>
      </c>
      <c r="G13" s="37">
        <v>80</v>
      </c>
    </row>
    <row r="14" spans="1:7" ht="15.75">
      <c r="A14" s="37">
        <v>11</v>
      </c>
      <c r="B14" s="37">
        <v>2</v>
      </c>
      <c r="C14" s="37">
        <v>5</v>
      </c>
      <c r="D14" s="37">
        <v>7</v>
      </c>
      <c r="E14" s="37">
        <v>10</v>
      </c>
      <c r="F14" s="37">
        <v>16</v>
      </c>
      <c r="G14" s="37">
        <v>70</v>
      </c>
    </row>
    <row r="15" spans="1:7" ht="15.75">
      <c r="A15" s="37">
        <v>12</v>
      </c>
      <c r="B15" s="37">
        <v>1</v>
      </c>
      <c r="C15" s="37">
        <v>3</v>
      </c>
      <c r="D15" s="37">
        <v>5</v>
      </c>
      <c r="E15" s="37">
        <v>7</v>
      </c>
      <c r="F15" s="37">
        <v>8</v>
      </c>
      <c r="G15" s="37">
        <v>60</v>
      </c>
    </row>
  </sheetData>
  <mergeCells count="2">
    <mergeCell ref="A2:G2"/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H10" sqref="H10"/>
    </sheetView>
  </sheetViews>
  <sheetFormatPr defaultRowHeight="12.75"/>
  <cols>
    <col min="2" max="2" width="16.7109375" customWidth="1"/>
    <col min="3" max="3" width="16.28515625" customWidth="1"/>
    <col min="4" max="4" width="16" customWidth="1"/>
    <col min="5" max="5" width="16.5703125" customWidth="1"/>
  </cols>
  <sheetData>
    <row r="1" spans="1:6" ht="18.75">
      <c r="A1" s="109" t="s">
        <v>86</v>
      </c>
      <c r="B1" s="109"/>
      <c r="C1" s="109"/>
      <c r="D1" s="109"/>
      <c r="E1" s="109"/>
      <c r="F1" s="37"/>
    </row>
    <row r="2" spans="1:6" ht="15.75">
      <c r="A2" s="108" t="s">
        <v>84</v>
      </c>
      <c r="B2" s="107" t="s">
        <v>83</v>
      </c>
      <c r="C2" s="107"/>
      <c r="D2" s="107"/>
      <c r="E2" s="107"/>
      <c r="F2" s="107"/>
    </row>
    <row r="3" spans="1:6" ht="31.5">
      <c r="A3" s="108"/>
      <c r="B3" s="38" t="s">
        <v>0</v>
      </c>
      <c r="C3" s="39" t="s">
        <v>85</v>
      </c>
      <c r="D3" s="40" t="s">
        <v>37</v>
      </c>
      <c r="E3" s="39" t="s">
        <v>82</v>
      </c>
      <c r="F3" s="37"/>
    </row>
    <row r="4" spans="1:6" ht="15.75">
      <c r="A4" s="37">
        <v>1</v>
      </c>
      <c r="B4" s="37">
        <v>15</v>
      </c>
      <c r="C4" s="37">
        <v>80</v>
      </c>
      <c r="D4" s="37">
        <v>84</v>
      </c>
      <c r="E4" s="37">
        <v>120</v>
      </c>
      <c r="F4" s="37"/>
    </row>
    <row r="5" spans="1:6" ht="15.75">
      <c r="A5" s="37">
        <v>2</v>
      </c>
      <c r="B5" s="37">
        <v>12</v>
      </c>
      <c r="C5" s="37">
        <v>70</v>
      </c>
      <c r="D5" s="37">
        <v>77</v>
      </c>
      <c r="E5" s="37">
        <v>104</v>
      </c>
      <c r="F5" s="37"/>
    </row>
    <row r="6" spans="1:6" ht="15.75">
      <c r="A6" s="37">
        <v>3</v>
      </c>
      <c r="B6" s="37">
        <v>10</v>
      </c>
      <c r="C6" s="37">
        <v>60</v>
      </c>
      <c r="D6" s="37">
        <v>70</v>
      </c>
      <c r="E6" s="37">
        <v>88</v>
      </c>
      <c r="F6" s="37"/>
    </row>
    <row r="7" spans="1:6" ht="15.75">
      <c r="A7" s="37">
        <v>4</v>
      </c>
      <c r="B7" s="37">
        <v>9</v>
      </c>
      <c r="C7" s="37">
        <v>50</v>
      </c>
      <c r="D7" s="37">
        <v>63</v>
      </c>
      <c r="E7" s="37">
        <v>72</v>
      </c>
      <c r="F7" s="37"/>
    </row>
    <row r="8" spans="1:6" ht="15.75">
      <c r="A8" s="37">
        <v>5</v>
      </c>
      <c r="B8" s="37">
        <v>8</v>
      </c>
      <c r="C8" s="37">
        <v>45</v>
      </c>
      <c r="D8" s="37">
        <v>56</v>
      </c>
      <c r="E8" s="37">
        <v>64</v>
      </c>
      <c r="F8" s="37"/>
    </row>
    <row r="9" spans="1:6" ht="15.75">
      <c r="A9" s="37">
        <v>6</v>
      </c>
      <c r="B9" s="37">
        <v>7</v>
      </c>
      <c r="C9" s="37">
        <v>40</v>
      </c>
      <c r="D9" s="37">
        <v>49</v>
      </c>
      <c r="E9" s="37">
        <v>56</v>
      </c>
      <c r="F9" s="37"/>
    </row>
    <row r="10" spans="1:6" ht="15.75">
      <c r="A10" s="37">
        <v>7</v>
      </c>
      <c r="B10" s="37">
        <v>6</v>
      </c>
      <c r="C10" s="37">
        <v>35</v>
      </c>
      <c r="D10" s="37">
        <v>42</v>
      </c>
      <c r="E10" s="37">
        <v>48</v>
      </c>
      <c r="F10" s="37"/>
    </row>
    <row r="11" spans="1:6" ht="15.75">
      <c r="A11" s="37">
        <v>8</v>
      </c>
      <c r="B11" s="37">
        <v>5</v>
      </c>
      <c r="C11" s="37">
        <v>30</v>
      </c>
      <c r="D11" s="37">
        <v>35</v>
      </c>
      <c r="E11" s="37">
        <v>40</v>
      </c>
      <c r="F11" s="37"/>
    </row>
    <row r="12" spans="1:6" ht="15.75">
      <c r="A12" s="37">
        <v>9</v>
      </c>
      <c r="B12" s="37">
        <v>4</v>
      </c>
      <c r="C12" s="37">
        <v>25</v>
      </c>
      <c r="D12" s="38">
        <v>28</v>
      </c>
      <c r="E12" s="37">
        <v>32</v>
      </c>
      <c r="F12" s="37"/>
    </row>
    <row r="13" spans="1:6" ht="15.75">
      <c r="A13" s="37">
        <v>10</v>
      </c>
      <c r="B13" s="37">
        <v>3</v>
      </c>
      <c r="C13" s="37">
        <v>15</v>
      </c>
      <c r="D13" s="37">
        <v>18</v>
      </c>
      <c r="E13" s="37">
        <v>24</v>
      </c>
      <c r="F13" s="37"/>
    </row>
    <row r="14" spans="1:6" ht="15.75">
      <c r="A14" s="37">
        <v>11</v>
      </c>
      <c r="B14" s="37">
        <v>2</v>
      </c>
      <c r="C14" s="37">
        <v>7</v>
      </c>
      <c r="D14" s="37">
        <v>10</v>
      </c>
      <c r="E14" s="37">
        <v>16</v>
      </c>
      <c r="F14" s="37"/>
    </row>
    <row r="15" spans="1:6" ht="15.75">
      <c r="A15" s="37">
        <v>12</v>
      </c>
      <c r="B15" s="37">
        <v>1</v>
      </c>
      <c r="C15" s="37">
        <v>5</v>
      </c>
      <c r="D15" s="37">
        <v>7</v>
      </c>
      <c r="E15" s="37">
        <v>8</v>
      </c>
      <c r="F15" s="37"/>
    </row>
  </sheetData>
  <mergeCells count="3">
    <mergeCell ref="B2:F2"/>
    <mergeCell ref="A2:A3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общие сведения</vt:lpstr>
      <vt:lpstr>раздел IV пункт 4</vt:lpstr>
      <vt:lpstr>раздел IV пункт 6</vt:lpstr>
    </vt:vector>
  </TitlesOfParts>
  <Company>NhT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samoylova.ed</dc:creator>
  <cp:lastModifiedBy>В.А. Петров</cp:lastModifiedBy>
  <cp:lastPrinted>2019-04-29T13:48:31Z</cp:lastPrinted>
  <dcterms:created xsi:type="dcterms:W3CDTF">2009-04-13T10:13:32Z</dcterms:created>
  <dcterms:modified xsi:type="dcterms:W3CDTF">2020-08-19T10:05:15Z</dcterms:modified>
</cp:coreProperties>
</file>